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372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Položky!$A$1:$K$25</definedName>
    <definedName name="_xlnm.Print_Area" localSheetId="1">Rekapitulace!$A$1:$I$12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24" i="3"/>
  <c r="BG25" s="1"/>
  <c r="I10" i="2" s="1"/>
  <c r="BF24" i="3"/>
  <c r="BF25" s="1"/>
  <c r="H10" i="2" s="1"/>
  <c r="BE24" i="3"/>
  <c r="BE25" s="1"/>
  <c r="G10" i="2" s="1"/>
  <c r="BD24" i="3"/>
  <c r="BD25" s="1"/>
  <c r="F10" i="2" s="1"/>
  <c r="K24" i="3"/>
  <c r="K25"/>
  <c r="I24"/>
  <c r="I25" s="1"/>
  <c r="G24"/>
  <c r="BC24" s="1"/>
  <c r="BC25" s="1"/>
  <c r="E10" i="2" s="1"/>
  <c r="B10"/>
  <c r="A10"/>
  <c r="C25" i="3"/>
  <c r="BG21"/>
  <c r="BG22" s="1"/>
  <c r="I9" i="2" s="1"/>
  <c r="BF21" i="3"/>
  <c r="BF22" s="1"/>
  <c r="H9" i="2" s="1"/>
  <c r="BE21" i="3"/>
  <c r="BD21"/>
  <c r="BD22" s="1"/>
  <c r="F9" i="2" s="1"/>
  <c r="K21" i="3"/>
  <c r="K22"/>
  <c r="I21"/>
  <c r="I22" s="1"/>
  <c r="G21"/>
  <c r="BC21" s="1"/>
  <c r="BC22" s="1"/>
  <c r="E9" i="2" s="1"/>
  <c r="B9"/>
  <c r="A9"/>
  <c r="BE22" i="3"/>
  <c r="G9" i="2" s="1"/>
  <c r="C22" i="3"/>
  <c r="BG17"/>
  <c r="BF17"/>
  <c r="BE17"/>
  <c r="BD17"/>
  <c r="BD19" s="1"/>
  <c r="F8" i="2" s="1"/>
  <c r="K17" i="3"/>
  <c r="I17"/>
  <c r="G17"/>
  <c r="BC17" s="1"/>
  <c r="BG16"/>
  <c r="BF16"/>
  <c r="BF19" s="1"/>
  <c r="H8" i="2" s="1"/>
  <c r="BE16" i="3"/>
  <c r="BD16"/>
  <c r="K16"/>
  <c r="K19" s="1"/>
  <c r="I16"/>
  <c r="G16"/>
  <c r="BC16" s="1"/>
  <c r="BG15"/>
  <c r="BG19" s="1"/>
  <c r="I8" i="2" s="1"/>
  <c r="BF15" i="3"/>
  <c r="BE15"/>
  <c r="BE19" s="1"/>
  <c r="G8" i="2" s="1"/>
  <c r="BD15" i="3"/>
  <c r="K15"/>
  <c r="I15"/>
  <c r="I19" s="1"/>
  <c r="G15"/>
  <c r="BC15" s="1"/>
  <c r="B8" i="2"/>
  <c r="A8"/>
  <c r="C19" i="3"/>
  <c r="BG10"/>
  <c r="BF10"/>
  <c r="BE10"/>
  <c r="BD10"/>
  <c r="K10"/>
  <c r="I10"/>
  <c r="G10"/>
  <c r="BC10" s="1"/>
  <c r="BG9"/>
  <c r="BF9"/>
  <c r="BE9"/>
  <c r="BD9"/>
  <c r="K9"/>
  <c r="I9"/>
  <c r="G9"/>
  <c r="BC9"/>
  <c r="BG8"/>
  <c r="BG13" s="1"/>
  <c r="I7" i="2" s="1"/>
  <c r="BF8" i="3"/>
  <c r="BF13" s="1"/>
  <c r="H7" i="2" s="1"/>
  <c r="BE8" i="3"/>
  <c r="BD8"/>
  <c r="K8"/>
  <c r="I8"/>
  <c r="G8"/>
  <c r="G13" s="1"/>
  <c r="B7" i="2"/>
  <c r="A7"/>
  <c r="I13" i="3"/>
  <c r="C13"/>
  <c r="E4"/>
  <c r="C4"/>
  <c r="F3"/>
  <c r="C3"/>
  <c r="C2" i="2"/>
  <c r="C1"/>
  <c r="C33" i="1"/>
  <c r="F33" s="1"/>
  <c r="C31"/>
  <c r="C9"/>
  <c r="G7"/>
  <c r="D2"/>
  <c r="C2"/>
  <c r="K13" i="3"/>
  <c r="G22"/>
  <c r="BC8" l="1"/>
  <c r="G25"/>
  <c r="BC19"/>
  <c r="E8" i="2" s="1"/>
  <c r="G19" i="3"/>
  <c r="BC13"/>
  <c r="E7" i="2" s="1"/>
  <c r="BE13" i="3"/>
  <c r="G7" i="2" s="1"/>
  <c r="G11" s="1"/>
  <c r="C18" i="1" s="1"/>
  <c r="BD13" i="3"/>
  <c r="F7" i="2" s="1"/>
  <c r="F11" s="1"/>
  <c r="H11"/>
  <c r="C17" i="1" s="1"/>
  <c r="I11" i="2"/>
  <c r="C21" i="1" s="1"/>
  <c r="E11" i="2" l="1"/>
  <c r="C15" i="1" s="1"/>
  <c r="C16"/>
  <c r="G20" l="1"/>
  <c r="G18"/>
  <c r="G17"/>
  <c r="G19"/>
  <c r="G15"/>
  <c r="C19"/>
  <c r="C22" s="1"/>
  <c r="G16"/>
  <c r="G21"/>
  <c r="G23" l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<sst xmlns="http://schemas.openxmlformats.org/spreadsheetml/2006/main" count="144" uniqueCount="108">
  <si>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</si>
  <si>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</si>
  <si>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</si>
  <si>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</si>
  <si>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</si>
  <si>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</si>
  <si>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</si>
  <si>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</si>
  <si>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</si>
  <si>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</si>
  <si>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</si>
  <si>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</si>
  <si>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</si>
  <si>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</si>
  <si>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</si>
  <si>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</si>
  <si>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</si>
  <si>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</si>
  <si>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</si>
  <si>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</si>
  <si>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</si>
  <si>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</si>
  <si>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</si>
  <si>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</si>
  <si>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</si>
  <si>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</si>
  <si>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</si>
  <si>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</si>
  <si>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</si>
  <si>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</si>
  <si>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</si>
  <si>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</si>
  <si>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</si>
  <si>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</si>
  <si>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</si>
  <si>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</si>
  <si>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</si>
  <si>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</si>
  <si>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</si>
  <si>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</si>
  <si>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</si>
  <si>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</si>
  <si>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</si>
  <si>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</si>
  <si>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</si>
  <si>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</si>
  <si>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</si>
  <si>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</si>
  <si>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</si>
  <si>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</si>
  <si>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</si>
  <si>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</si>
  <si>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</si>
  <si>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</si>
  <si>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</si>
  <si>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</si>
  <si>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</si>
  <si>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</si>
  <si>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</si>
  <si>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</si>
  <si>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</si>
  <si>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</si>
  <si>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</si>
  <si>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</si>
  <si>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</si>
  <si>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</si>
  <si>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</si>
  <si>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</si>
  <si>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</si>
  <si>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</si>
  <si>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</si>
  <si>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</si>
  <si>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</si>
  <si>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</si>
  <si>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Celkem za</t>
  </si>
  <si>
    <t>9500035</t>
  </si>
  <si>
    <t>III/3846 Kníničky-Jinačovice</t>
  </si>
  <si>
    <t>2014/35</t>
  </si>
  <si>
    <t>km 2,330-4,995 Oprava povrchu komunikace</t>
  </si>
  <si>
    <t>5</t>
  </si>
  <si>
    <t>Komunikace</t>
  </si>
  <si>
    <t>577112114R00</t>
  </si>
  <si>
    <t>Beton asfalt. ACO 11 S modifik. š. do 3 m, tl.5 cm</t>
  </si>
  <si>
    <t>m2</t>
  </si>
  <si>
    <t>573 24-předběž</t>
  </si>
  <si>
    <t>Postřik živičný spojovací z emulze 0,2 kg/m2</t>
  </si>
  <si>
    <t>599 10-předběž</t>
  </si>
  <si>
    <t>Zalití styčné hrany a trhlin asfaltovou pružnou zálivkou</t>
  </si>
  <si>
    <t>m</t>
  </si>
  <si>
    <t>ZÚ a KÚ:12,0</t>
  </si>
  <si>
    <t>trhliny:533</t>
  </si>
  <si>
    <t>91</t>
  </si>
  <si>
    <t>Doplňující práce na komunikaci</t>
  </si>
  <si>
    <t>915711121R00</t>
  </si>
  <si>
    <t>Vodor.značení dělicích čar 12 cm plastem,nehlučné</t>
  </si>
  <si>
    <t>915791111R00</t>
  </si>
  <si>
    <t>Předznačení pro značení dělící čáry,vodící proužky</t>
  </si>
  <si>
    <t>919735112R00</t>
  </si>
  <si>
    <t>Řezání stávajícího živičného krytu tl. 5 - 10 cm</t>
  </si>
  <si>
    <t>93</t>
  </si>
  <si>
    <t>Dokončovací práce inženýrských staveb</t>
  </si>
  <si>
    <t>938909311R00</t>
  </si>
  <si>
    <t>Odstranění nánosu z povrchu podkladu živice/beton</t>
  </si>
  <si>
    <t>99</t>
  </si>
  <si>
    <t>Staveništní přesun hmot</t>
  </si>
  <si>
    <t>998225111R00</t>
  </si>
  <si>
    <t xml:space="preserve">Přesun hmot, pozemní komunikace, kryt živičný </t>
  </si>
  <si>
    <t>t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</si>
</sst>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09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5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5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5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5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2" fillId="0" borderId="18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3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2" fillId="2" borderId="21" xfId="0" applyFont="1" applyFill="1" applyBorder="1" applyAlignment="1">
      <alignment horizontal="centerContinuous"/>
    </xf>
    <xf numFmtId="0" fontId="2" fillId="0" borderId="23" xfId="0" applyFont="1" applyBorder="1"/>
    <xf numFmtId="0" fontId="2" fillId="0" borderId="24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5" xfId="0" applyFont="1" applyBorder="1"/>
    <xf numFmtId="0" fontId="2" fillId="0" borderId="24" xfId="0" applyFont="1" applyBorder="1" applyAlignment="1">
      <alignment shrinkToFit="1"/>
    </xf>
    <xf numFmtId="0" fontId="2" fillId="0" borderId="26" xfId="0" applyFont="1" applyBorder="1"/>
    <xf numFmtId="0" fontId="2" fillId="0" borderId="12" xfId="0" applyFont="1" applyBorder="1"/>
    <xf numFmtId="3" fontId="2" fillId="0" borderId="27" xfId="0" applyNumberFormat="1" applyFont="1" applyBorder="1"/>
    <xf numFmtId="0" fontId="2" fillId="0" borderId="28" xfId="0" applyFont="1" applyBorder="1"/>
    <xf numFmtId="3" fontId="2" fillId="0" borderId="29" xfId="0" applyNumberFormat="1" applyFont="1" applyBorder="1"/>
    <xf numFmtId="0" fontId="2" fillId="0" borderId="30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2" fillId="0" borderId="1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0" applyNumberFormat="1" applyFont="1" applyBorder="1" applyAlignment="1">
      <alignment horizontal="right"/>
    </xf>
    <xf numFmtId="0" fontId="2" fillId="0" borderId="39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0" xfId="1" applyFont="1" applyBorder="1"/>
    <xf numFmtId="0" fontId="2" fillId="0" borderId="40" xfId="1" applyFont="1" applyBorder="1"/>
    <xf numFmtId="0" fontId="2" fillId="0" borderId="40" xfId="1" applyFont="1" applyBorder="1" applyAlignment="1">
      <alignment horizontal="right"/>
    </xf>
    <xf numFmtId="0" fontId="2" fillId="0" borderId="41" xfId="1" applyFont="1" applyBorder="1"/>
    <xf numFmtId="0" fontId="2" fillId="0" borderId="40" xfId="0" applyNumberFormat="1" applyFont="1" applyBorder="1" applyAlignment="1">
      <alignment horizontal="left"/>
    </xf>
    <xf numFmtId="0" fontId="2" fillId="0" borderId="42" xfId="0" applyNumberFormat="1" applyFont="1" applyBorder="1"/>
    <xf numFmtId="0" fontId="3" fillId="0" borderId="43" xfId="1" applyFont="1" applyBorder="1"/>
    <xf numFmtId="0" fontId="2" fillId="0" borderId="43" xfId="1" applyFont="1" applyBorder="1"/>
    <xf numFmtId="0" fontId="2" fillId="0" borderId="43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4" fillId="0" borderId="0" xfId="0" applyFont="1" applyBorder="1"/>
    <xf numFmtId="3" fontId="2" fillId="0" borderId="34" xfId="0" applyNumberFormat="1" applyFont="1" applyBorder="1"/>
    <xf numFmtId="0" fontId="3" fillId="2" borderId="20" xfId="0" applyFont="1" applyFill="1" applyBorder="1"/>
    <xf numFmtId="0" fontId="3" fillId="2" borderId="21" xfId="0" applyFont="1" applyFill="1" applyBorder="1"/>
    <xf numFmtId="3" fontId="3" fillId="2" borderId="22" xfId="0" applyNumberFormat="1" applyFont="1" applyFill="1" applyBorder="1"/>
    <xf numFmtId="3" fontId="3" fillId="2" borderId="44" xfId="0" applyNumberFormat="1" applyFont="1" applyFill="1" applyBorder="1"/>
    <xf numFmtId="3" fontId="3" fillId="2" borderId="45" xfId="0" applyNumberFormat="1" applyFont="1" applyFill="1" applyBorder="1"/>
    <xf numFmtId="3" fontId="3" fillId="2" borderId="46" xfId="0" applyNumberFormat="1" applyFont="1" applyFill="1" applyBorder="1"/>
    <xf numFmtId="0" fontId="3" fillId="0" borderId="0" xfId="0" applyFont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1" xfId="1" applyFont="1" applyBorder="1" applyAlignment="1">
      <alignment horizontal="right"/>
    </xf>
    <xf numFmtId="0" fontId="2" fillId="0" borderId="40" xfId="1" applyFont="1" applyBorder="1" applyAlignment="1">
      <alignment horizontal="left"/>
    </xf>
    <xf numFmtId="0" fontId="2" fillId="0" borderId="42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48" xfId="1" applyFont="1" applyBorder="1" applyAlignment="1">
      <alignment horizontal="center"/>
    </xf>
    <xf numFmtId="49" fontId="3" fillId="0" borderId="48" xfId="1" applyNumberFormat="1" applyFont="1" applyBorder="1" applyAlignment="1">
      <alignment horizontal="left"/>
    </xf>
    <xf numFmtId="0" fontId="3" fillId="0" borderId="49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0" xfId="1" applyFont="1" applyBorder="1" applyAlignment="1">
      <alignment horizontal="center" vertical="top"/>
    </xf>
    <xf numFmtId="49" fontId="7" fillId="0" borderId="50" xfId="1" applyNumberFormat="1" applyFont="1" applyBorder="1" applyAlignment="1">
      <alignment horizontal="left" vertical="top"/>
    </xf>
    <xf numFmtId="0" fontId="7" fillId="0" borderId="50" xfId="1" applyFont="1" applyBorder="1" applyAlignment="1">
      <alignment vertical="top" wrapText="1"/>
    </xf>
    <xf numFmtId="49" fontId="7" fillId="0" borderId="50" xfId="1" applyNumberFormat="1" applyFont="1" applyBorder="1" applyAlignment="1">
      <alignment horizontal="center" shrinkToFit="1"/>
    </xf>
    <xf numFmtId="4" fontId="7" fillId="0" borderId="50" xfId="1" applyNumberFormat="1" applyFont="1" applyBorder="1" applyAlignment="1">
      <alignment horizontal="right"/>
    </xf>
    <xf numFmtId="4" fontId="7" fillId="0" borderId="50" xfId="1" applyNumberFormat="1" applyFont="1" applyBorder="1"/>
    <xf numFmtId="167" fontId="7" fillId="0" borderId="50" xfId="1" applyNumberFormat="1" applyFont="1" applyBorder="1"/>
    <xf numFmtId="0" fontId="4" fillId="0" borderId="48" xfId="1" applyFont="1" applyBorder="1" applyAlignment="1">
      <alignment horizontal="center"/>
    </xf>
    <xf numFmtId="49" fontId="4" fillId="0" borderId="48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51" xfId="1" applyNumberFormat="1" applyFont="1" applyFill="1" applyBorder="1" applyAlignment="1">
      <alignment horizontal="right" wrapText="1"/>
    </xf>
    <xf numFmtId="0" fontId="14" fillId="3" borderId="33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49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48" xfId="0" applyNumberFormat="1" applyFont="1" applyBorder="1"/>
    <xf numFmtId="3" fontId="2" fillId="0" borderId="52" xfId="0" applyNumberFormat="1" applyFont="1" applyBorder="1"/>
    <xf numFmtId="0" fontId="2" fillId="0" borderId="0" xfId="0" applyFont="1" applyAlignment="1">
      <alignment horizontal="left" wrapText="1"/>
    </xf>
    <xf numFmtId="166" fontId="2" fillId="0" borderId="49" xfId="0" applyNumberFormat="1" applyFont="1" applyBorder="1" applyAlignment="1">
      <alignment horizontal="right" indent="2"/>
    </xf>
    <xf numFmtId="166" fontId="2" fillId="0" borderId="15" xfId="0" applyNumberFormat="1" applyFont="1" applyBorder="1" applyAlignment="1">
      <alignment horizontal="right" indent="2"/>
    </xf>
    <xf numFmtId="0" fontId="2" fillId="0" borderId="28" xfId="0" applyFont="1" applyBorder="1" applyAlignment="1">
      <alignment horizontal="center" shrinkToFit="1"/>
    </xf>
    <xf numFmtId="0" fontId="2" fillId="0" borderId="30" xfId="0" applyFont="1" applyBorder="1" applyAlignment="1">
      <alignment horizontal="center" shrinkToFit="1"/>
    </xf>
    <xf numFmtId="0" fontId="7" fillId="0" borderId="0" xfId="0" applyFont="1" applyAlignment="1">
      <alignment horizontal="left" vertical="top" wrapText="1"/>
    </xf>
    <xf numFmtId="166" fontId="6" fillId="2" borderId="53" xfId="0" applyNumberFormat="1" applyFont="1" applyFill="1" applyBorder="1" applyAlignment="1">
      <alignment horizontal="right" indent="2"/>
    </xf>
    <xf numFmtId="166" fontId="6" fillId="2" borderId="47" xfId="0" applyNumberFormat="1" applyFont="1" applyFill="1" applyBorder="1" applyAlignment="1">
      <alignment horizontal="right" indent="2"/>
    </xf>
    <xf numFmtId="0" fontId="4" fillId="0" borderId="10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6" xfId="1" applyFont="1" applyBorder="1" applyAlignment="1">
      <alignment horizontal="center"/>
    </xf>
    <xf numFmtId="0" fontId="2" fillId="0" borderId="57" xfId="1" applyFont="1" applyBorder="1" applyAlignment="1">
      <alignment horizontal="center"/>
    </xf>
    <xf numFmtId="0" fontId="2" fillId="0" borderId="58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2" fillId="0" borderId="59" xfId="1" applyFont="1" applyBorder="1" applyAlignment="1">
      <alignment horizontal="lef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56" xfId="1" applyNumberFormat="1" applyFont="1" applyBorder="1" applyAlignment="1">
      <alignment horizontal="center"/>
    </xf>
    <xf numFmtId="0" fontId="2" fillId="0" borderId="58" xfId="1" applyFont="1" applyBorder="1" applyAlignment="1">
      <alignment horizontal="center" shrinkToFit="1"/>
    </xf>
    <xf numFmtId="0" fontId="2" fillId="0" borderId="43" xfId="1" applyFont="1" applyBorder="1" applyAlignment="1">
      <alignment horizontal="center" shrinkToFit="1"/>
    </xf>
    <xf numFmtId="0" fontId="2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2" sqref="I2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>
        <f>Rekapitulace!H1</f>
        <v>0</v>
      </c>
      <c r="D2" s="6">
        <f>Rekapitulace!G2</f>
        <v>0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73</v>
      </c>
      <c r="B5" s="17"/>
      <c r="C5" s="18" t="s">
        <v>78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76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192"/>
      <c r="D8" s="192"/>
      <c r="E8" s="193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192">
        <f>Projektant</f>
        <v>0</v>
      </c>
      <c r="D9" s="192"/>
      <c r="E9" s="193"/>
      <c r="F9" s="12"/>
      <c r="G9" s="34"/>
      <c r="H9" s="35"/>
    </row>
    <row r="10" spans="1:57">
      <c r="A10" s="29" t="s">
        <v>15</v>
      </c>
      <c r="B10" s="12"/>
      <c r="C10" s="192"/>
      <c r="D10" s="192"/>
      <c r="E10" s="192"/>
      <c r="F10" s="36"/>
      <c r="G10" s="37"/>
      <c r="H10" s="38"/>
    </row>
    <row r="11" spans="1:57" ht="13.5" customHeight="1">
      <c r="A11" s="29" t="s">
        <v>16</v>
      </c>
      <c r="B11" s="12"/>
      <c r="C11" s="192"/>
      <c r="D11" s="192"/>
      <c r="E11" s="192"/>
      <c r="F11" s="39" t="s">
        <v>17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94"/>
      <c r="D12" s="194"/>
      <c r="E12" s="194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e">
        <f>Rekapitulace!#REF!</f>
        <v>#REF!</v>
      </c>
      <c r="E15" s="58"/>
      <c r="F15" s="59"/>
      <c r="G15" s="56" t="e">
        <f>Rekapitulace!#REF!</f>
        <v>#REF!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e">
        <f>Rekapitulace!#REF!</f>
        <v>#REF!</v>
      </c>
      <c r="E16" s="60"/>
      <c r="F16" s="61"/>
      <c r="G16" s="56" t="e">
        <f>Rekapitulace!#REF!</f>
        <v>#REF!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e">
        <f>Rekapitulace!#REF!</f>
        <v>#REF!</v>
      </c>
      <c r="E17" s="60"/>
      <c r="F17" s="61"/>
      <c r="G17" s="56" t="e">
        <f>Rekapitulace!#REF!</f>
        <v>#REF!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e">
        <f>Rekapitulace!#REF!</f>
        <v>#REF!</v>
      </c>
      <c r="E18" s="60"/>
      <c r="F18" s="61"/>
      <c r="G18" s="56" t="e">
        <f>Rekapitulace!#REF!</f>
        <v>#REF!</v>
      </c>
    </row>
    <row r="19" spans="1:7" ht="15.95" customHeight="1">
      <c r="A19" s="64" t="s">
        <v>30</v>
      </c>
      <c r="B19" s="55"/>
      <c r="C19" s="56">
        <f>SUM(C15:C18)</f>
        <v>0</v>
      </c>
      <c r="D19" s="9" t="e">
        <f>Rekapitulace!#REF!</f>
        <v>#REF!</v>
      </c>
      <c r="E19" s="60"/>
      <c r="F19" s="61"/>
      <c r="G19" s="56" t="e">
        <f>Rekapitulace!#REF!</f>
        <v>#REF!</v>
      </c>
    </row>
    <row r="20" spans="1:7" ht="15.95" customHeight="1">
      <c r="A20" s="64"/>
      <c r="B20" s="55"/>
      <c r="C20" s="56"/>
      <c r="D20" s="9" t="e">
        <f>Rekapitulace!#REF!</f>
        <v>#REF!</v>
      </c>
      <c r="E20" s="60"/>
      <c r="F20" s="61"/>
      <c r="G20" s="56" t="e">
        <f>Rekapitulace!#REF!</f>
        <v>#REF!</v>
      </c>
    </row>
    <row r="21" spans="1:7" ht="15.95" customHeight="1">
      <c r="A21" s="64" t="s">
        <v>31</v>
      </c>
      <c r="B21" s="55"/>
      <c r="C21" s="56">
        <f>HZS</f>
        <v>0</v>
      </c>
      <c r="D21" s="9" t="e">
        <f>Rekapitulace!#REF!</f>
        <v>#REF!</v>
      </c>
      <c r="E21" s="60"/>
      <c r="F21" s="61"/>
      <c r="G21" s="56" t="e">
        <f>Rekapitulace!#REF!</f>
        <v>#REF!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 t="e">
        <f>G23-SUM(G15:G21)</f>
        <v>#REF!</v>
      </c>
    </row>
    <row r="23" spans="1:7" ht="15.95" customHeight="1" thickBot="1">
      <c r="A23" s="187" t="s">
        <v>34</v>
      </c>
      <c r="B23" s="188"/>
      <c r="C23" s="66" t="e">
        <f>C22+G23</f>
        <v>#REF!</v>
      </c>
      <c r="D23" s="67" t="s">
        <v>35</v>
      </c>
      <c r="E23" s="68"/>
      <c r="F23" s="69"/>
      <c r="G23" s="56" t="e">
        <f>VRN</f>
        <v>#REF!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185" t="e">
        <f>C23-F32</f>
        <v>#REF!</v>
      </c>
      <c r="G30" s="186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185" t="e">
        <f>ROUND(PRODUCT(F30,C31/100),0)</f>
        <v>#REF!</v>
      </c>
      <c r="G31" s="186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185">
        <v>0</v>
      </c>
      <c r="G32" s="186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185">
        <f>ROUND(PRODUCT(F32,C33/100),0)</f>
        <v>0</v>
      </c>
      <c r="G33" s="186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190" t="e">
        <f>ROUND(SUM(F30:F33),0)</f>
        <v>#REF!</v>
      </c>
      <c r="G34" s="191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189"/>
      <c r="C37" s="189"/>
      <c r="D37" s="189"/>
      <c r="E37" s="189"/>
      <c r="F37" s="189"/>
      <c r="G37" s="189"/>
      <c r="H37" s="3" t="s">
        <v>6</v>
      </c>
    </row>
    <row r="38" spans="1:8" ht="12.75" customHeight="1">
      <c r="A38" s="94"/>
      <c r="B38" s="189"/>
      <c r="C38" s="189"/>
      <c r="D38" s="189"/>
      <c r="E38" s="189"/>
      <c r="F38" s="189"/>
      <c r="G38" s="189"/>
      <c r="H38" s="3" t="s">
        <v>6</v>
      </c>
    </row>
    <row r="39" spans="1:8">
      <c r="A39" s="94"/>
      <c r="B39" s="189"/>
      <c r="C39" s="189"/>
      <c r="D39" s="189"/>
      <c r="E39" s="189"/>
      <c r="F39" s="189"/>
      <c r="G39" s="189"/>
      <c r="H39" s="3" t="s">
        <v>6</v>
      </c>
    </row>
    <row r="40" spans="1:8">
      <c r="A40" s="94"/>
      <c r="B40" s="189"/>
      <c r="C40" s="189"/>
      <c r="D40" s="189"/>
      <c r="E40" s="189"/>
      <c r="F40" s="189"/>
      <c r="G40" s="189"/>
      <c r="H40" s="3" t="s">
        <v>6</v>
      </c>
    </row>
    <row r="41" spans="1:8">
      <c r="A41" s="94"/>
      <c r="B41" s="189"/>
      <c r="C41" s="189"/>
      <c r="D41" s="189"/>
      <c r="E41" s="189"/>
      <c r="F41" s="189"/>
      <c r="G41" s="189"/>
      <c r="H41" s="3" t="s">
        <v>6</v>
      </c>
    </row>
    <row r="42" spans="1:8">
      <c r="A42" s="94"/>
      <c r="B42" s="189"/>
      <c r="C42" s="189"/>
      <c r="D42" s="189"/>
      <c r="E42" s="189"/>
      <c r="F42" s="189"/>
      <c r="G42" s="189"/>
      <c r="H42" s="3" t="s">
        <v>6</v>
      </c>
    </row>
    <row r="43" spans="1:8">
      <c r="A43" s="94"/>
      <c r="B43" s="189"/>
      <c r="C43" s="189"/>
      <c r="D43" s="189"/>
      <c r="E43" s="189"/>
      <c r="F43" s="189"/>
      <c r="G43" s="189"/>
      <c r="H43" s="3" t="s">
        <v>6</v>
      </c>
    </row>
    <row r="44" spans="1:8">
      <c r="A44" s="94"/>
      <c r="B44" s="189"/>
      <c r="C44" s="189"/>
      <c r="D44" s="189"/>
      <c r="E44" s="189"/>
      <c r="F44" s="189"/>
      <c r="G44" s="189"/>
      <c r="H44" s="3" t="s">
        <v>6</v>
      </c>
    </row>
    <row r="45" spans="1:8" ht="0.75" customHeight="1">
      <c r="A45" s="94"/>
      <c r="B45" s="189"/>
      <c r="C45" s="189"/>
      <c r="D45" s="189"/>
      <c r="E45" s="189"/>
      <c r="F45" s="189"/>
      <c r="G45" s="189"/>
      <c r="H45" s="3" t="s">
        <v>6</v>
      </c>
    </row>
    <row r="46" spans="1:8">
      <c r="B46" s="184"/>
      <c r="C46" s="184"/>
      <c r="D46" s="184"/>
      <c r="E46" s="184"/>
      <c r="F46" s="184"/>
      <c r="G46" s="184"/>
    </row>
    <row r="47" spans="1:8">
      <c r="B47" s="184"/>
      <c r="C47" s="184"/>
      <c r="D47" s="184"/>
      <c r="E47" s="184"/>
      <c r="F47" s="184"/>
      <c r="G47" s="184"/>
    </row>
    <row r="48" spans="1:8">
      <c r="B48" s="184"/>
      <c r="C48" s="184"/>
      <c r="D48" s="184"/>
      <c r="E48" s="184"/>
      <c r="F48" s="184"/>
      <c r="G48" s="184"/>
    </row>
    <row r="49" spans="2:7">
      <c r="B49" s="184"/>
      <c r="C49" s="184"/>
      <c r="D49" s="184"/>
      <c r="E49" s="184"/>
      <c r="F49" s="184"/>
      <c r="G49" s="184"/>
    </row>
    <row r="50" spans="2:7">
      <c r="B50" s="184"/>
      <c r="C50" s="184"/>
      <c r="D50" s="184"/>
      <c r="E50" s="184"/>
      <c r="F50" s="184"/>
      <c r="G50" s="184"/>
    </row>
    <row r="51" spans="2:7">
      <c r="B51" s="184"/>
      <c r="C51" s="184"/>
      <c r="D51" s="184"/>
      <c r="E51" s="184"/>
      <c r="F51" s="184"/>
      <c r="G51" s="184"/>
    </row>
    <row r="52" spans="2:7">
      <c r="B52" s="184"/>
      <c r="C52" s="184"/>
      <c r="D52" s="184"/>
      <c r="E52" s="184"/>
      <c r="F52" s="184"/>
      <c r="G52" s="184"/>
    </row>
    <row r="53" spans="2:7">
      <c r="B53" s="184"/>
      <c r="C53" s="184"/>
      <c r="D53" s="184"/>
      <c r="E53" s="184"/>
      <c r="F53" s="184"/>
      <c r="G53" s="184"/>
    </row>
    <row r="54" spans="2:7">
      <c r="B54" s="184"/>
      <c r="C54" s="184"/>
      <c r="D54" s="184"/>
      <c r="E54" s="184"/>
      <c r="F54" s="184"/>
      <c r="G54" s="184"/>
    </row>
    <row r="55" spans="2:7">
      <c r="B55" s="184"/>
      <c r="C55" s="184"/>
      <c r="D55" s="184"/>
      <c r="E55" s="184"/>
      <c r="F55" s="184"/>
      <c r="G55" s="184"/>
    </row>
  </sheetData>
  <mergeCells count="22">
    <mergeCell ref="C8:E8"/>
    <mergeCell ref="C9:E9"/>
    <mergeCell ref="C10:E10"/>
    <mergeCell ref="C11:E11"/>
    <mergeCell ref="C12:E12"/>
    <mergeCell ref="A23:B23"/>
    <mergeCell ref="F31:G31"/>
    <mergeCell ref="B51:G51"/>
    <mergeCell ref="B37:G45"/>
    <mergeCell ref="B53:G53"/>
    <mergeCell ref="F32:G32"/>
    <mergeCell ref="F33:G33"/>
    <mergeCell ref="B52:G52"/>
    <mergeCell ref="B50:G50"/>
    <mergeCell ref="F34:G34"/>
    <mergeCell ref="B54:G54"/>
    <mergeCell ref="B55:G55"/>
    <mergeCell ref="F30:G30"/>
    <mergeCell ref="B46:G46"/>
    <mergeCell ref="B47:G47"/>
    <mergeCell ref="B48:G48"/>
    <mergeCell ref="B49:G49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0"/>
  <sheetViews>
    <sheetView tabSelected="1" workbookViewId="0">
      <selection activeCell="K2" sqref="K2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195" t="s">
        <v>49</v>
      </c>
      <c r="B1" s="196"/>
      <c r="C1" s="95" t="str">
        <f>CONCATENATE(cislostavby," ",nazevstavby)</f>
        <v>9500035 III/3846 Kníničky-Jinačovice</v>
      </c>
      <c r="D1" s="96"/>
      <c r="E1" s="97"/>
      <c r="F1" s="96"/>
      <c r="G1" s="98" t="s">
        <v>50</v>
      </c>
      <c r="H1" s="99"/>
      <c r="I1" s="100"/>
    </row>
    <row r="2" spans="1:9" ht="13.5" thickBot="1">
      <c r="A2" s="197" t="s">
        <v>51</v>
      </c>
      <c r="B2" s="198"/>
      <c r="C2" s="101" t="str">
        <f>CONCATENATE(cisloobjektu," ",nazevobjektu)</f>
        <v>1 km 2,330-4,995 Oprava povrchu komunikace</v>
      </c>
      <c r="D2" s="102"/>
      <c r="E2" s="103"/>
      <c r="F2" s="102"/>
      <c r="G2" s="199"/>
      <c r="H2" s="200"/>
      <c r="I2" s="201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80" t="str">
        <f>Položky!B7</f>
        <v>5</v>
      </c>
      <c r="B7" s="113" t="str">
        <f>Položky!C7</f>
        <v>Komunikace</v>
      </c>
      <c r="D7" s="114"/>
      <c r="E7" s="181">
        <f>Položky!BC13</f>
        <v>0</v>
      </c>
      <c r="F7" s="182">
        <f>Položky!BD13</f>
        <v>0</v>
      </c>
      <c r="G7" s="182">
        <f>Položky!BE13</f>
        <v>0</v>
      </c>
      <c r="H7" s="182">
        <f>Položky!BF13</f>
        <v>0</v>
      </c>
      <c r="I7" s="183">
        <f>Položky!BG13</f>
        <v>0</v>
      </c>
    </row>
    <row r="8" spans="1:9" s="35" customFormat="1">
      <c r="A8" s="180" t="str">
        <f>Položky!B14</f>
        <v>91</v>
      </c>
      <c r="B8" s="113" t="str">
        <f>Položky!C14</f>
        <v>Doplňující práce na komunikaci</v>
      </c>
      <c r="D8" s="114"/>
      <c r="E8" s="181">
        <f>Položky!BC19</f>
        <v>0</v>
      </c>
      <c r="F8" s="182">
        <f>Položky!BD19</f>
        <v>0</v>
      </c>
      <c r="G8" s="182">
        <f>Položky!BE19</f>
        <v>0</v>
      </c>
      <c r="H8" s="182">
        <f>Položky!BF19</f>
        <v>0</v>
      </c>
      <c r="I8" s="183">
        <f>Položky!BG19</f>
        <v>0</v>
      </c>
    </row>
    <row r="9" spans="1:9" s="35" customFormat="1">
      <c r="A9" s="180" t="str">
        <f>Položky!B20</f>
        <v>93</v>
      </c>
      <c r="B9" s="113" t="str">
        <f>Položky!C20</f>
        <v>Dokončovací práce inženýrských staveb</v>
      </c>
      <c r="D9" s="114"/>
      <c r="E9" s="181">
        <f>Položky!BC22</f>
        <v>0</v>
      </c>
      <c r="F9" s="182">
        <f>Položky!BD22</f>
        <v>0</v>
      </c>
      <c r="G9" s="182">
        <f>Položky!BE22</f>
        <v>0</v>
      </c>
      <c r="H9" s="182">
        <f>Položky!BF22</f>
        <v>0</v>
      </c>
      <c r="I9" s="183">
        <f>Položky!BG22</f>
        <v>0</v>
      </c>
    </row>
    <row r="10" spans="1:9" s="35" customFormat="1" ht="13.5" thickBot="1">
      <c r="A10" s="180" t="str">
        <f>Položky!B23</f>
        <v>99</v>
      </c>
      <c r="B10" s="113" t="str">
        <f>Položky!C23</f>
        <v>Staveništní přesun hmot</v>
      </c>
      <c r="D10" s="114"/>
      <c r="E10" s="181">
        <f>Položky!BC25</f>
        <v>0</v>
      </c>
      <c r="F10" s="182">
        <f>Položky!BD25</f>
        <v>0</v>
      </c>
      <c r="G10" s="182">
        <f>Položky!BE25</f>
        <v>0</v>
      </c>
      <c r="H10" s="182">
        <f>Položky!BF25</f>
        <v>0</v>
      </c>
      <c r="I10" s="183">
        <f>Položky!BG25</f>
        <v>0</v>
      </c>
    </row>
    <row r="11" spans="1:9" s="121" customFormat="1" ht="13.5" thickBot="1">
      <c r="A11" s="115"/>
      <c r="B11" s="116" t="s">
        <v>58</v>
      </c>
      <c r="C11" s="116"/>
      <c r="D11" s="117"/>
      <c r="E11" s="118">
        <f>SUM(E7:E10)</f>
        <v>0</v>
      </c>
      <c r="F11" s="119">
        <f>SUM(F7:F10)</f>
        <v>0</v>
      </c>
      <c r="G11" s="119">
        <f>SUM(G7:G10)</f>
        <v>0</v>
      </c>
      <c r="H11" s="119">
        <f>SUM(H7:H10)</f>
        <v>0</v>
      </c>
      <c r="I11" s="120">
        <f>SUM(I7:I10)</f>
        <v>0</v>
      </c>
    </row>
    <row r="12" spans="1:9">
      <c r="A12" s="35"/>
      <c r="B12" s="35"/>
      <c r="C12" s="35"/>
      <c r="D12" s="35"/>
      <c r="E12" s="35"/>
      <c r="F12" s="35"/>
      <c r="G12" s="35"/>
      <c r="H12" s="35"/>
      <c r="I12" s="35"/>
    </row>
    <row r="13" spans="1:9">
      <c r="F13" s="122"/>
      <c r="G13" s="123"/>
      <c r="H13" s="123"/>
      <c r="I13" s="124"/>
    </row>
    <row r="14" spans="1:9">
      <c r="F14" s="122"/>
      <c r="G14" s="123"/>
      <c r="H14" s="123"/>
      <c r="I14" s="124"/>
    </row>
    <row r="15" spans="1:9">
      <c r="F15" s="122"/>
      <c r="G15" s="123"/>
      <c r="H15" s="123"/>
      <c r="I15" s="124"/>
    </row>
    <row r="16" spans="1:9">
      <c r="F16" s="122"/>
      <c r="G16" s="123"/>
      <c r="H16" s="123"/>
      <c r="I16" s="124"/>
    </row>
    <row r="17" spans="6:9">
      <c r="F17" s="122"/>
      <c r="G17" s="123"/>
      <c r="H17" s="123"/>
      <c r="I17" s="124"/>
    </row>
    <row r="18" spans="6:9">
      <c r="F18" s="122"/>
      <c r="G18" s="123"/>
      <c r="H18" s="123"/>
      <c r="I18" s="124"/>
    </row>
    <row r="19" spans="6:9">
      <c r="F19" s="122"/>
      <c r="G19" s="123"/>
      <c r="H19" s="123"/>
      <c r="I19" s="124"/>
    </row>
    <row r="20" spans="6:9">
      <c r="F20" s="122"/>
      <c r="G20" s="123"/>
      <c r="H20" s="123"/>
      <c r="I20" s="124"/>
    </row>
    <row r="21" spans="6:9">
      <c r="F21" s="122"/>
      <c r="G21" s="123"/>
      <c r="H21" s="123"/>
      <c r="I21" s="124"/>
    </row>
    <row r="22" spans="6:9">
      <c r="F22" s="122"/>
      <c r="G22" s="123"/>
      <c r="H22" s="123"/>
      <c r="I22" s="124"/>
    </row>
    <row r="23" spans="6:9">
      <c r="F23" s="122"/>
      <c r="G23" s="123"/>
      <c r="H23" s="123"/>
      <c r="I23" s="124"/>
    </row>
    <row r="24" spans="6:9">
      <c r="F24" s="122"/>
      <c r="G24" s="123"/>
      <c r="H24" s="123"/>
      <c r="I24" s="124"/>
    </row>
    <row r="25" spans="6:9">
      <c r="F25" s="122"/>
      <c r="G25" s="123"/>
      <c r="H25" s="123"/>
      <c r="I25" s="124"/>
    </row>
    <row r="26" spans="6:9">
      <c r="F26" s="122"/>
      <c r="G26" s="123"/>
      <c r="H26" s="123"/>
      <c r="I26" s="124"/>
    </row>
    <row r="27" spans="6:9">
      <c r="F27" s="122"/>
      <c r="G27" s="123"/>
      <c r="H27" s="123"/>
      <c r="I27" s="124"/>
    </row>
    <row r="28" spans="6:9">
      <c r="F28" s="122"/>
      <c r="G28" s="123"/>
      <c r="H28" s="123"/>
      <c r="I28" s="124"/>
    </row>
    <row r="29" spans="6:9">
      <c r="F29" s="122"/>
      <c r="G29" s="123"/>
      <c r="H29" s="123"/>
      <c r="I29" s="124"/>
    </row>
    <row r="30" spans="6:9">
      <c r="F30" s="122"/>
      <c r="G30" s="123"/>
      <c r="H30" s="123"/>
      <c r="I30" s="124"/>
    </row>
    <row r="31" spans="6:9">
      <c r="F31" s="122"/>
      <c r="G31" s="123"/>
      <c r="H31" s="123"/>
      <c r="I31" s="124"/>
    </row>
    <row r="32" spans="6:9">
      <c r="F32" s="122"/>
      <c r="G32" s="123"/>
      <c r="H32" s="123"/>
      <c r="I32" s="124"/>
    </row>
    <row r="33" spans="6:9">
      <c r="F33" s="122"/>
      <c r="G33" s="123"/>
      <c r="H33" s="123"/>
      <c r="I33" s="124"/>
    </row>
    <row r="34" spans="6:9">
      <c r="F34" s="122"/>
      <c r="G34" s="123"/>
      <c r="H34" s="123"/>
      <c r="I34" s="124"/>
    </row>
    <row r="35" spans="6:9">
      <c r="F35" s="122"/>
      <c r="G35" s="123"/>
      <c r="H35" s="123"/>
      <c r="I35" s="124"/>
    </row>
    <row r="36" spans="6:9">
      <c r="F36" s="122"/>
      <c r="G36" s="123"/>
      <c r="H36" s="123"/>
      <c r="I36" s="124"/>
    </row>
    <row r="37" spans="6:9">
      <c r="F37" s="122"/>
      <c r="G37" s="123"/>
      <c r="H37" s="123"/>
      <c r="I37" s="124"/>
    </row>
    <row r="38" spans="6:9">
      <c r="F38" s="122"/>
      <c r="G38" s="123"/>
      <c r="H38" s="123"/>
      <c r="I38" s="124"/>
    </row>
    <row r="39" spans="6:9">
      <c r="F39" s="122"/>
      <c r="G39" s="123"/>
      <c r="H39" s="123"/>
      <c r="I39" s="124"/>
    </row>
    <row r="40" spans="6:9">
      <c r="F40" s="122"/>
      <c r="G40" s="123"/>
      <c r="H40" s="123"/>
      <c r="I40" s="124"/>
    </row>
    <row r="41" spans="6:9">
      <c r="F41" s="122"/>
      <c r="G41" s="123"/>
      <c r="H41" s="123"/>
      <c r="I41" s="124"/>
    </row>
    <row r="42" spans="6:9">
      <c r="F42" s="122"/>
      <c r="G42" s="123"/>
      <c r="H42" s="123"/>
      <c r="I42" s="124"/>
    </row>
    <row r="43" spans="6:9">
      <c r="F43" s="122"/>
      <c r="G43" s="123"/>
      <c r="H43" s="123"/>
      <c r="I43" s="124"/>
    </row>
    <row r="44" spans="6:9">
      <c r="F44" s="122"/>
      <c r="G44" s="123"/>
      <c r="H44" s="123"/>
      <c r="I44" s="124"/>
    </row>
    <row r="45" spans="6:9">
      <c r="F45" s="122"/>
      <c r="G45" s="123"/>
      <c r="H45" s="123"/>
      <c r="I45" s="124"/>
    </row>
    <row r="46" spans="6:9">
      <c r="F46" s="122"/>
      <c r="G46" s="123"/>
      <c r="H46" s="123"/>
      <c r="I46" s="124"/>
    </row>
    <row r="47" spans="6:9">
      <c r="F47" s="122"/>
      <c r="G47" s="123"/>
      <c r="H47" s="123"/>
      <c r="I47" s="124"/>
    </row>
    <row r="48" spans="6:9">
      <c r="F48" s="122"/>
      <c r="G48" s="123"/>
      <c r="H48" s="123"/>
      <c r="I48" s="124"/>
    </row>
    <row r="49" spans="6:9">
      <c r="F49" s="122"/>
      <c r="G49" s="123"/>
      <c r="H49" s="123"/>
      <c r="I49" s="124"/>
    </row>
    <row r="50" spans="6:9">
      <c r="F50" s="122"/>
      <c r="G50" s="123"/>
      <c r="H50" s="123"/>
      <c r="I50" s="124"/>
    </row>
    <row r="51" spans="6:9">
      <c r="F51" s="122"/>
      <c r="G51" s="123"/>
      <c r="H51" s="123"/>
      <c r="I51" s="124"/>
    </row>
    <row r="52" spans="6:9">
      <c r="F52" s="122"/>
      <c r="G52" s="123"/>
      <c r="H52" s="123"/>
      <c r="I52" s="124"/>
    </row>
    <row r="53" spans="6:9">
      <c r="F53" s="122"/>
      <c r="G53" s="123"/>
      <c r="H53" s="123"/>
      <c r="I53" s="124"/>
    </row>
    <row r="54" spans="6:9">
      <c r="F54" s="122"/>
      <c r="G54" s="123"/>
      <c r="H54" s="123"/>
      <c r="I54" s="124"/>
    </row>
    <row r="55" spans="6:9">
      <c r="F55" s="122"/>
      <c r="G55" s="123"/>
      <c r="H55" s="123"/>
      <c r="I55" s="124"/>
    </row>
    <row r="56" spans="6:9">
      <c r="F56" s="122"/>
      <c r="G56" s="123"/>
      <c r="H56" s="123"/>
      <c r="I56" s="124"/>
    </row>
    <row r="57" spans="6:9">
      <c r="F57" s="122"/>
      <c r="G57" s="123"/>
      <c r="H57" s="123"/>
      <c r="I57" s="124"/>
    </row>
    <row r="58" spans="6:9">
      <c r="F58" s="122"/>
      <c r="G58" s="123"/>
      <c r="H58" s="123"/>
      <c r="I58" s="124"/>
    </row>
    <row r="59" spans="6:9">
      <c r="F59" s="122"/>
      <c r="G59" s="123"/>
      <c r="H59" s="123"/>
      <c r="I59" s="124"/>
    </row>
    <row r="60" spans="6:9">
      <c r="F60" s="122"/>
      <c r="G60" s="123"/>
      <c r="H60" s="123"/>
      <c r="I60" s="124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98"/>
  <sheetViews>
    <sheetView showGridLines="0" showZeros="0" workbookViewId="0">
      <selection activeCell="I3" sqref="I3"/>
    </sheetView>
  </sheetViews>
  <sheetFormatPr defaultRowHeight="12.75"/>
  <cols>
    <col min="1" max="1" width="4.42578125" style="125" customWidth="1"/>
    <col min="2" max="2" width="11.5703125" style="125" customWidth="1"/>
    <col min="3" max="3" width="40.42578125" style="125" customWidth="1"/>
    <col min="4" max="4" width="5.5703125" style="125" customWidth="1"/>
    <col min="5" max="5" width="8.5703125" style="133" customWidth="1"/>
    <col min="6" max="6" width="9.85546875" style="125" customWidth="1"/>
    <col min="7" max="7" width="13.85546875" style="125" customWidth="1"/>
    <col min="8" max="11" width="11.140625" style="125" customWidth="1"/>
    <col min="12" max="12" width="75.42578125" style="125" customWidth="1"/>
    <col min="13" max="13" width="45.28515625" style="125" customWidth="1"/>
    <col min="14" max="14" width="75.42578125" style="125" customWidth="1"/>
    <col min="15" max="15" width="45.28515625" style="125" customWidth="1"/>
    <col min="16" max="16384" width="9.140625" style="125"/>
  </cols>
  <sheetData>
    <row r="1" spans="1:82" ht="15.75">
      <c r="A1" s="204" t="s">
        <v>59</v>
      </c>
      <c r="B1" s="204"/>
      <c r="C1" s="204"/>
      <c r="D1" s="204"/>
      <c r="E1" s="204"/>
      <c r="F1" s="204"/>
      <c r="G1" s="204"/>
    </row>
    <row r="2" spans="1:82" ht="14.25" customHeight="1" thickBot="1">
      <c r="B2" s="126"/>
      <c r="C2" s="127"/>
      <c r="D2" s="127"/>
      <c r="E2" s="128"/>
      <c r="F2" s="127"/>
      <c r="G2" s="127"/>
    </row>
    <row r="3" spans="1:82" ht="13.5" thickTop="1">
      <c r="A3" s="195" t="s">
        <v>49</v>
      </c>
      <c r="B3" s="196"/>
      <c r="C3" s="95" t="str">
        <f>CONCATENATE(cislostavby," ",nazevstavby)</f>
        <v>9500035 III/3846 Kníničky-Jinačovice</v>
      </c>
      <c r="D3" s="96"/>
      <c r="E3" s="129" t="s">
        <v>60</v>
      </c>
      <c r="F3" s="130">
        <f>Rekapitulace!H1</f>
        <v>0</v>
      </c>
      <c r="G3" s="131"/>
    </row>
    <row r="4" spans="1:82" ht="13.5" thickBot="1">
      <c r="A4" s="205" t="s">
        <v>51</v>
      </c>
      <c r="B4" s="198"/>
      <c r="C4" s="101" t="str">
        <f>CONCATENATE(cisloobjektu," ",nazevobjektu)</f>
        <v>1 km 2,330-4,995 Oprava povrchu komunikace</v>
      </c>
      <c r="D4" s="102"/>
      <c r="E4" s="206">
        <f>Rekapitulace!G2</f>
        <v>0</v>
      </c>
      <c r="F4" s="207"/>
      <c r="G4" s="208"/>
    </row>
    <row r="5" spans="1:82" ht="13.5" thickTop="1">
      <c r="A5" s="132"/>
      <c r="G5" s="134"/>
    </row>
    <row r="6" spans="1:82" ht="22.5">
      <c r="A6" s="135" t="s">
        <v>61</v>
      </c>
      <c r="B6" s="136" t="s">
        <v>62</v>
      </c>
      <c r="C6" s="136" t="s">
        <v>63</v>
      </c>
      <c r="D6" s="136" t="s">
        <v>64</v>
      </c>
      <c r="E6" s="137" t="s">
        <v>65</v>
      </c>
      <c r="F6" s="136" t="s">
        <v>66</v>
      </c>
      <c r="G6" s="138" t="s">
        <v>67</v>
      </c>
      <c r="H6" s="139" t="s">
        <v>68</v>
      </c>
      <c r="I6" s="139" t="s">
        <v>69</v>
      </c>
      <c r="J6" s="139" t="s">
        <v>70</v>
      </c>
      <c r="K6" s="139" t="s">
        <v>71</v>
      </c>
    </row>
    <row r="7" spans="1:82">
      <c r="A7" s="140" t="s">
        <v>72</v>
      </c>
      <c r="B7" s="141" t="s">
        <v>79</v>
      </c>
      <c r="C7" s="142" t="s">
        <v>80</v>
      </c>
      <c r="D7" s="143"/>
      <c r="E7" s="144"/>
      <c r="F7" s="144"/>
      <c r="G7" s="145"/>
      <c r="H7" s="146"/>
      <c r="I7" s="147"/>
      <c r="J7" s="146"/>
      <c r="K7" s="147"/>
      <c r="Q7" s="148">
        <v>1</v>
      </c>
    </row>
    <row r="8" spans="1:82">
      <c r="A8" s="149">
        <v>1</v>
      </c>
      <c r="B8" s="150" t="s">
        <v>81</v>
      </c>
      <c r="C8" s="151" t="s">
        <v>82</v>
      </c>
      <c r="D8" s="152" t="s">
        <v>83</v>
      </c>
      <c r="E8" s="153">
        <v>15990</v>
      </c>
      <c r="F8" s="153"/>
      <c r="G8" s="154">
        <f>E8*F8</f>
        <v>0</v>
      </c>
      <c r="H8" s="155">
        <v>0.12966</v>
      </c>
      <c r="I8" s="155">
        <f>E8*H8</f>
        <v>2073.2633999999998</v>
      </c>
      <c r="J8" s="155">
        <v>0</v>
      </c>
      <c r="K8" s="155">
        <f>E8*J8</f>
        <v>0</v>
      </c>
      <c r="Q8" s="148">
        <v>2</v>
      </c>
      <c r="AA8" s="125">
        <v>1</v>
      </c>
      <c r="AB8" s="125">
        <v>1</v>
      </c>
      <c r="AC8" s="125">
        <v>1</v>
      </c>
      <c r="BB8" s="125">
        <v>1</v>
      </c>
      <c r="BC8" s="125">
        <f>IF(BB8=1,G8,0)</f>
        <v>0</v>
      </c>
      <c r="BD8" s="125">
        <f>IF(BB8=2,G8,0)</f>
        <v>0</v>
      </c>
      <c r="BE8" s="125">
        <f>IF(BB8=3,G8,0)</f>
        <v>0</v>
      </c>
      <c r="BF8" s="125">
        <f>IF(BB8=4,G8,0)</f>
        <v>0</v>
      </c>
      <c r="BG8" s="125">
        <f>IF(BB8=5,G8,0)</f>
        <v>0</v>
      </c>
      <c r="CA8" s="125">
        <v>1</v>
      </c>
      <c r="CB8" s="125">
        <v>1</v>
      </c>
      <c r="CC8" s="148"/>
      <c r="CD8" s="148"/>
    </row>
    <row r="9" spans="1:82">
      <c r="A9" s="149">
        <v>2</v>
      </c>
      <c r="B9" s="150" t="s">
        <v>84</v>
      </c>
      <c r="C9" s="151" t="s">
        <v>85</v>
      </c>
      <c r="D9" s="152" t="s">
        <v>83</v>
      </c>
      <c r="E9" s="153">
        <v>15990</v>
      </c>
      <c r="F9" s="153"/>
      <c r="G9" s="154">
        <f>E9*F9</f>
        <v>0</v>
      </c>
      <c r="H9" s="155">
        <v>2.7999999999999998E-4</v>
      </c>
      <c r="I9" s="155">
        <f>E9*H9</f>
        <v>4.4771999999999998</v>
      </c>
      <c r="J9" s="155">
        <v>0</v>
      </c>
      <c r="K9" s="155">
        <f>E9*J9</f>
        <v>0</v>
      </c>
      <c r="Q9" s="148">
        <v>2</v>
      </c>
      <c r="AA9" s="125">
        <v>12</v>
      </c>
      <c r="AB9" s="125">
        <v>0</v>
      </c>
      <c r="AC9" s="125">
        <v>6</v>
      </c>
      <c r="BB9" s="125">
        <v>1</v>
      </c>
      <c r="BC9" s="125">
        <f>IF(BB9=1,G9,0)</f>
        <v>0</v>
      </c>
      <c r="BD9" s="125">
        <f>IF(BB9=2,G9,0)</f>
        <v>0</v>
      </c>
      <c r="BE9" s="125">
        <f>IF(BB9=3,G9,0)</f>
        <v>0</v>
      </c>
      <c r="BF9" s="125">
        <f>IF(BB9=4,G9,0)</f>
        <v>0</v>
      </c>
      <c r="BG9" s="125">
        <f>IF(BB9=5,G9,0)</f>
        <v>0</v>
      </c>
      <c r="CA9" s="125">
        <v>12</v>
      </c>
      <c r="CB9" s="125">
        <v>0</v>
      </c>
      <c r="CC9" s="148"/>
      <c r="CD9" s="148"/>
    </row>
    <row r="10" spans="1:82">
      <c r="A10" s="149">
        <v>3</v>
      </c>
      <c r="B10" s="150" t="s">
        <v>86</v>
      </c>
      <c r="C10" s="151" t="s">
        <v>87</v>
      </c>
      <c r="D10" s="152" t="s">
        <v>88</v>
      </c>
      <c r="E10" s="153">
        <v>545</v>
      </c>
      <c r="F10" s="153"/>
      <c r="G10" s="154">
        <f>E10*F10</f>
        <v>0</v>
      </c>
      <c r="H10" s="155">
        <v>3.5999999999999999E-3</v>
      </c>
      <c r="I10" s="155">
        <f>E10*H10</f>
        <v>1.962</v>
      </c>
      <c r="J10" s="155">
        <v>0</v>
      </c>
      <c r="K10" s="155">
        <f>E10*J10</f>
        <v>0</v>
      </c>
      <c r="Q10" s="148">
        <v>2</v>
      </c>
      <c r="AA10" s="125">
        <v>12</v>
      </c>
      <c r="AB10" s="125">
        <v>0</v>
      </c>
      <c r="AC10" s="125">
        <v>3</v>
      </c>
      <c r="BB10" s="125">
        <v>1</v>
      </c>
      <c r="BC10" s="125">
        <f>IF(BB10=1,G10,0)</f>
        <v>0</v>
      </c>
      <c r="BD10" s="125">
        <f>IF(BB10=2,G10,0)</f>
        <v>0</v>
      </c>
      <c r="BE10" s="125">
        <f>IF(BB10=3,G10,0)</f>
        <v>0</v>
      </c>
      <c r="BF10" s="125">
        <f>IF(BB10=4,G10,0)</f>
        <v>0</v>
      </c>
      <c r="BG10" s="125">
        <f>IF(BB10=5,G10,0)</f>
        <v>0</v>
      </c>
      <c r="CA10" s="125">
        <v>12</v>
      </c>
      <c r="CB10" s="125">
        <v>0</v>
      </c>
      <c r="CC10" s="148"/>
      <c r="CD10" s="148"/>
    </row>
    <row r="11" spans="1:82">
      <c r="A11" s="156"/>
      <c r="B11" s="157"/>
      <c r="C11" s="202" t="s">
        <v>89</v>
      </c>
      <c r="D11" s="203"/>
      <c r="E11" s="159">
        <v>12</v>
      </c>
      <c r="F11" s="160"/>
      <c r="G11" s="161"/>
      <c r="H11" s="162"/>
      <c r="I11" s="163"/>
      <c r="J11" s="162"/>
      <c r="K11" s="163"/>
      <c r="M11" s="158" t="s">
        <v>89</v>
      </c>
      <c r="O11" s="158"/>
      <c r="Q11" s="148"/>
    </row>
    <row r="12" spans="1:82">
      <c r="A12" s="156"/>
      <c r="B12" s="157"/>
      <c r="C12" s="202" t="s">
        <v>90</v>
      </c>
      <c r="D12" s="203"/>
      <c r="E12" s="159">
        <v>533</v>
      </c>
      <c r="F12" s="160"/>
      <c r="G12" s="161"/>
      <c r="H12" s="162"/>
      <c r="I12" s="163"/>
      <c r="J12" s="162"/>
      <c r="K12" s="163"/>
      <c r="M12" s="158" t="s">
        <v>90</v>
      </c>
      <c r="O12" s="158"/>
      <c r="Q12" s="148"/>
    </row>
    <row r="13" spans="1:82">
      <c r="A13" s="164"/>
      <c r="B13" s="165" t="s">
        <v>74</v>
      </c>
      <c r="C13" s="166" t="str">
        <f>CONCATENATE(B7," ",C7)</f>
        <v>5 Komunikace</v>
      </c>
      <c r="D13" s="167"/>
      <c r="E13" s="168"/>
      <c r="F13" s="169"/>
      <c r="G13" s="170">
        <f>SUM(G7:G12)</f>
        <v>0</v>
      </c>
      <c r="H13" s="171"/>
      <c r="I13" s="172">
        <f>SUM(I7:I12)</f>
        <v>2079.7025999999996</v>
      </c>
      <c r="J13" s="171"/>
      <c r="K13" s="172">
        <f>SUM(K7:K12)</f>
        <v>0</v>
      </c>
      <c r="Q13" s="148">
        <v>4</v>
      </c>
      <c r="BC13" s="173">
        <f>SUM(BC7:BC12)</f>
        <v>0</v>
      </c>
      <c r="BD13" s="173">
        <f>SUM(BD7:BD12)</f>
        <v>0</v>
      </c>
      <c r="BE13" s="173">
        <f>SUM(BE7:BE12)</f>
        <v>0</v>
      </c>
      <c r="BF13" s="173">
        <f>SUM(BF7:BF12)</f>
        <v>0</v>
      </c>
      <c r="BG13" s="173">
        <f>SUM(BG7:BG12)</f>
        <v>0</v>
      </c>
    </row>
    <row r="14" spans="1:82">
      <c r="A14" s="140" t="s">
        <v>72</v>
      </c>
      <c r="B14" s="141" t="s">
        <v>91</v>
      </c>
      <c r="C14" s="142" t="s">
        <v>92</v>
      </c>
      <c r="D14" s="143"/>
      <c r="E14" s="144"/>
      <c r="F14" s="144"/>
      <c r="G14" s="145"/>
      <c r="H14" s="146"/>
      <c r="I14" s="147"/>
      <c r="J14" s="146"/>
      <c r="K14" s="147"/>
      <c r="Q14" s="148">
        <v>1</v>
      </c>
    </row>
    <row r="15" spans="1:82">
      <c r="A15" s="149">
        <v>4</v>
      </c>
      <c r="B15" s="150" t="s">
        <v>93</v>
      </c>
      <c r="C15" s="151" t="s">
        <v>94</v>
      </c>
      <c r="D15" s="152" t="s">
        <v>88</v>
      </c>
      <c r="E15" s="153">
        <v>2665</v>
      </c>
      <c r="F15" s="153"/>
      <c r="G15" s="154">
        <f>E15*F15</f>
        <v>0</v>
      </c>
      <c r="H15" s="155">
        <v>4.4000000000000002E-4</v>
      </c>
      <c r="I15" s="155">
        <f>E15*H15</f>
        <v>1.1726000000000001</v>
      </c>
      <c r="J15" s="155">
        <v>0</v>
      </c>
      <c r="K15" s="155">
        <f>E15*J15</f>
        <v>0</v>
      </c>
      <c r="Q15" s="148">
        <v>2</v>
      </c>
      <c r="AA15" s="125">
        <v>1</v>
      </c>
      <c r="AB15" s="125">
        <v>1</v>
      </c>
      <c r="AC15" s="125">
        <v>1</v>
      </c>
      <c r="BB15" s="125">
        <v>1</v>
      </c>
      <c r="BC15" s="125">
        <f>IF(BB15=1,G15,0)</f>
        <v>0</v>
      </c>
      <c r="BD15" s="125">
        <f>IF(BB15=2,G15,0)</f>
        <v>0</v>
      </c>
      <c r="BE15" s="125">
        <f>IF(BB15=3,G15,0)</f>
        <v>0</v>
      </c>
      <c r="BF15" s="125">
        <f>IF(BB15=4,G15,0)</f>
        <v>0</v>
      </c>
      <c r="BG15" s="125">
        <f>IF(BB15=5,G15,0)</f>
        <v>0</v>
      </c>
      <c r="CA15" s="125">
        <v>1</v>
      </c>
      <c r="CB15" s="125">
        <v>1</v>
      </c>
      <c r="CC15" s="148"/>
      <c r="CD15" s="148"/>
    </row>
    <row r="16" spans="1:82">
      <c r="A16" s="149">
        <v>5</v>
      </c>
      <c r="B16" s="150" t="s">
        <v>95</v>
      </c>
      <c r="C16" s="151" t="s">
        <v>96</v>
      </c>
      <c r="D16" s="152" t="s">
        <v>88</v>
      </c>
      <c r="E16" s="153">
        <v>2665</v>
      </c>
      <c r="F16" s="153"/>
      <c r="G16" s="154">
        <f>E16*F16</f>
        <v>0</v>
      </c>
      <c r="H16" s="155">
        <v>0</v>
      </c>
      <c r="I16" s="155">
        <f>E16*H16</f>
        <v>0</v>
      </c>
      <c r="J16" s="155">
        <v>0</v>
      </c>
      <c r="K16" s="155">
        <f>E16*J16</f>
        <v>0</v>
      </c>
      <c r="Q16" s="148">
        <v>2</v>
      </c>
      <c r="AA16" s="125">
        <v>1</v>
      </c>
      <c r="AB16" s="125">
        <v>1</v>
      </c>
      <c r="AC16" s="125">
        <v>1</v>
      </c>
      <c r="BB16" s="125">
        <v>1</v>
      </c>
      <c r="BC16" s="125">
        <f>IF(BB16=1,G16,0)</f>
        <v>0</v>
      </c>
      <c r="BD16" s="125">
        <f>IF(BB16=2,G16,0)</f>
        <v>0</v>
      </c>
      <c r="BE16" s="125">
        <f>IF(BB16=3,G16,0)</f>
        <v>0</v>
      </c>
      <c r="BF16" s="125">
        <f>IF(BB16=4,G16,0)</f>
        <v>0</v>
      </c>
      <c r="BG16" s="125">
        <f>IF(BB16=5,G16,0)</f>
        <v>0</v>
      </c>
      <c r="CA16" s="125">
        <v>1</v>
      </c>
      <c r="CB16" s="125">
        <v>1</v>
      </c>
      <c r="CC16" s="148"/>
      <c r="CD16" s="148"/>
    </row>
    <row r="17" spans="1:82">
      <c r="A17" s="149">
        <v>6</v>
      </c>
      <c r="B17" s="150" t="s">
        <v>97</v>
      </c>
      <c r="C17" s="151" t="s">
        <v>98</v>
      </c>
      <c r="D17" s="152" t="s">
        <v>88</v>
      </c>
      <c r="E17" s="153">
        <v>12</v>
      </c>
      <c r="F17" s="153"/>
      <c r="G17" s="154">
        <f>E17*F17</f>
        <v>0</v>
      </c>
      <c r="H17" s="155">
        <v>0</v>
      </c>
      <c r="I17" s="155">
        <f>E17*H17</f>
        <v>0</v>
      </c>
      <c r="J17" s="155">
        <v>0</v>
      </c>
      <c r="K17" s="155">
        <f>E17*J17</f>
        <v>0</v>
      </c>
      <c r="Q17" s="148">
        <v>2</v>
      </c>
      <c r="AA17" s="125">
        <v>1</v>
      </c>
      <c r="AB17" s="125">
        <v>1</v>
      </c>
      <c r="AC17" s="125">
        <v>1</v>
      </c>
      <c r="BB17" s="125">
        <v>1</v>
      </c>
      <c r="BC17" s="125">
        <f>IF(BB17=1,G17,0)</f>
        <v>0</v>
      </c>
      <c r="BD17" s="125">
        <f>IF(BB17=2,G17,0)</f>
        <v>0</v>
      </c>
      <c r="BE17" s="125">
        <f>IF(BB17=3,G17,0)</f>
        <v>0</v>
      </c>
      <c r="BF17" s="125">
        <f>IF(BB17=4,G17,0)</f>
        <v>0</v>
      </c>
      <c r="BG17" s="125">
        <f>IF(BB17=5,G17,0)</f>
        <v>0</v>
      </c>
      <c r="CA17" s="125">
        <v>1</v>
      </c>
      <c r="CB17" s="125">
        <v>1</v>
      </c>
      <c r="CC17" s="148"/>
      <c r="CD17" s="148"/>
    </row>
    <row r="18" spans="1:82">
      <c r="A18" s="156"/>
      <c r="B18" s="157"/>
      <c r="C18" s="202" t="s">
        <v>89</v>
      </c>
      <c r="D18" s="203"/>
      <c r="E18" s="159">
        <v>12</v>
      </c>
      <c r="F18" s="160"/>
      <c r="G18" s="161"/>
      <c r="H18" s="162"/>
      <c r="I18" s="163"/>
      <c r="J18" s="162"/>
      <c r="K18" s="163"/>
      <c r="M18" s="158" t="s">
        <v>89</v>
      </c>
      <c r="O18" s="158"/>
      <c r="Q18" s="148"/>
    </row>
    <row r="19" spans="1:82">
      <c r="A19" s="164"/>
      <c r="B19" s="165" t="s">
        <v>74</v>
      </c>
      <c r="C19" s="166" t="str">
        <f>CONCATENATE(B14," ",C14)</f>
        <v>91 Doplňující práce na komunikaci</v>
      </c>
      <c r="D19" s="167"/>
      <c r="E19" s="168"/>
      <c r="F19" s="169"/>
      <c r="G19" s="170">
        <f>SUM(G14:G18)</f>
        <v>0</v>
      </c>
      <c r="H19" s="171"/>
      <c r="I19" s="172">
        <f>SUM(I14:I18)</f>
        <v>1.1726000000000001</v>
      </c>
      <c r="J19" s="171"/>
      <c r="K19" s="172">
        <f>SUM(K14:K18)</f>
        <v>0</v>
      </c>
      <c r="Q19" s="148">
        <v>4</v>
      </c>
      <c r="BC19" s="173">
        <f>SUM(BC14:BC18)</f>
        <v>0</v>
      </c>
      <c r="BD19" s="173">
        <f>SUM(BD14:BD18)</f>
        <v>0</v>
      </c>
      <c r="BE19" s="173">
        <f>SUM(BE14:BE18)</f>
        <v>0</v>
      </c>
      <c r="BF19" s="173">
        <f>SUM(BF14:BF18)</f>
        <v>0</v>
      </c>
      <c r="BG19" s="173">
        <f>SUM(BG14:BG18)</f>
        <v>0</v>
      </c>
    </row>
    <row r="20" spans="1:82">
      <c r="A20" s="140" t="s">
        <v>72</v>
      </c>
      <c r="B20" s="141" t="s">
        <v>99</v>
      </c>
      <c r="C20" s="142" t="s">
        <v>100</v>
      </c>
      <c r="D20" s="143"/>
      <c r="E20" s="144"/>
      <c r="F20" s="144"/>
      <c r="G20" s="145"/>
      <c r="H20" s="146"/>
      <c r="I20" s="147"/>
      <c r="J20" s="146"/>
      <c r="K20" s="147"/>
      <c r="Q20" s="148">
        <v>1</v>
      </c>
    </row>
    <row r="21" spans="1:82">
      <c r="A21" s="149">
        <v>7</v>
      </c>
      <c r="B21" s="150" t="s">
        <v>101</v>
      </c>
      <c r="C21" s="151" t="s">
        <v>102</v>
      </c>
      <c r="D21" s="152" t="s">
        <v>83</v>
      </c>
      <c r="E21" s="153">
        <v>15990</v>
      </c>
      <c r="F21" s="153"/>
      <c r="G21" s="154">
        <f>E21*F21</f>
        <v>0</v>
      </c>
      <c r="H21" s="155">
        <v>0</v>
      </c>
      <c r="I21" s="155">
        <f>E21*H21</f>
        <v>0</v>
      </c>
      <c r="J21" s="155">
        <v>0</v>
      </c>
      <c r="K21" s="155">
        <f>E21*J21</f>
        <v>0</v>
      </c>
      <c r="Q21" s="148">
        <v>2</v>
      </c>
      <c r="AA21" s="125">
        <v>1</v>
      </c>
      <c r="AB21" s="125">
        <v>1</v>
      </c>
      <c r="AC21" s="125">
        <v>1</v>
      </c>
      <c r="BB21" s="125">
        <v>1</v>
      </c>
      <c r="BC21" s="125">
        <f>IF(BB21=1,G21,0)</f>
        <v>0</v>
      </c>
      <c r="BD21" s="125">
        <f>IF(BB21=2,G21,0)</f>
        <v>0</v>
      </c>
      <c r="BE21" s="125">
        <f>IF(BB21=3,G21,0)</f>
        <v>0</v>
      </c>
      <c r="BF21" s="125">
        <f>IF(BB21=4,G21,0)</f>
        <v>0</v>
      </c>
      <c r="BG21" s="125">
        <f>IF(BB21=5,G21,0)</f>
        <v>0</v>
      </c>
      <c r="CA21" s="125">
        <v>1</v>
      </c>
      <c r="CB21" s="125">
        <v>1</v>
      </c>
      <c r="CC21" s="148"/>
      <c r="CD21" s="148"/>
    </row>
    <row r="22" spans="1:82">
      <c r="A22" s="164"/>
      <c r="B22" s="165" t="s">
        <v>74</v>
      </c>
      <c r="C22" s="166" t="str">
        <f>CONCATENATE(B20," ",C20)</f>
        <v>93 Dokončovací práce inženýrských staveb</v>
      </c>
      <c r="D22" s="167"/>
      <c r="E22" s="168"/>
      <c r="F22" s="169"/>
      <c r="G22" s="170">
        <f>SUM(G20:G21)</f>
        <v>0</v>
      </c>
      <c r="H22" s="171"/>
      <c r="I22" s="172">
        <f>SUM(I20:I21)</f>
        <v>0</v>
      </c>
      <c r="J22" s="171"/>
      <c r="K22" s="172">
        <f>SUM(K20:K21)</f>
        <v>0</v>
      </c>
      <c r="Q22" s="148">
        <v>4</v>
      </c>
      <c r="BC22" s="173">
        <f>SUM(BC20:BC21)</f>
        <v>0</v>
      </c>
      <c r="BD22" s="173">
        <f>SUM(BD20:BD21)</f>
        <v>0</v>
      </c>
      <c r="BE22" s="173">
        <f>SUM(BE20:BE21)</f>
        <v>0</v>
      </c>
      <c r="BF22" s="173">
        <f>SUM(BF20:BF21)</f>
        <v>0</v>
      </c>
      <c r="BG22" s="173">
        <f>SUM(BG20:BG21)</f>
        <v>0</v>
      </c>
    </row>
    <row r="23" spans="1:82">
      <c r="A23" s="140" t="s">
        <v>72</v>
      </c>
      <c r="B23" s="141" t="s">
        <v>103</v>
      </c>
      <c r="C23" s="142" t="s">
        <v>104</v>
      </c>
      <c r="D23" s="143"/>
      <c r="E23" s="144"/>
      <c r="F23" s="144"/>
      <c r="G23" s="145"/>
      <c r="H23" s="146"/>
      <c r="I23" s="147"/>
      <c r="J23" s="146"/>
      <c r="K23" s="147"/>
      <c r="Q23" s="148">
        <v>1</v>
      </c>
    </row>
    <row r="24" spans="1:82">
      <c r="A24" s="149">
        <v>8</v>
      </c>
      <c r="B24" s="150" t="s">
        <v>105</v>
      </c>
      <c r="C24" s="151" t="s">
        <v>106</v>
      </c>
      <c r="D24" s="152" t="s">
        <v>107</v>
      </c>
      <c r="E24" s="153">
        <v>2080.8751999999999</v>
      </c>
      <c r="F24" s="153"/>
      <c r="G24" s="154">
        <f>E24*F24</f>
        <v>0</v>
      </c>
      <c r="H24" s="155">
        <v>0</v>
      </c>
      <c r="I24" s="155">
        <f>E24*H24</f>
        <v>0</v>
      </c>
      <c r="J24" s="155">
        <v>0</v>
      </c>
      <c r="K24" s="155">
        <f>E24*J24</f>
        <v>0</v>
      </c>
      <c r="Q24" s="148">
        <v>2</v>
      </c>
      <c r="AA24" s="125">
        <v>7</v>
      </c>
      <c r="AB24" s="125">
        <v>1</v>
      </c>
      <c r="AC24" s="125">
        <v>2</v>
      </c>
      <c r="BB24" s="125">
        <v>1</v>
      </c>
      <c r="BC24" s="125">
        <f>IF(BB24=1,G24,0)</f>
        <v>0</v>
      </c>
      <c r="BD24" s="125">
        <f>IF(BB24=2,G24,0)</f>
        <v>0</v>
      </c>
      <c r="BE24" s="125">
        <f>IF(BB24=3,G24,0)</f>
        <v>0</v>
      </c>
      <c r="BF24" s="125">
        <f>IF(BB24=4,G24,0)</f>
        <v>0</v>
      </c>
      <c r="BG24" s="125">
        <f>IF(BB24=5,G24,0)</f>
        <v>0</v>
      </c>
      <c r="CA24" s="125">
        <v>7</v>
      </c>
      <c r="CB24" s="125">
        <v>1</v>
      </c>
      <c r="CC24" s="148"/>
      <c r="CD24" s="148"/>
    </row>
    <row r="25" spans="1:82">
      <c r="A25" s="164"/>
      <c r="B25" s="165" t="s">
        <v>74</v>
      </c>
      <c r="C25" s="166" t="str">
        <f>CONCATENATE(B23," ",C23)</f>
        <v>99 Staveništní přesun hmot</v>
      </c>
      <c r="D25" s="167"/>
      <c r="E25" s="168"/>
      <c r="F25" s="169"/>
      <c r="G25" s="170">
        <f>SUM(G23:G24)</f>
        <v>0</v>
      </c>
      <c r="H25" s="171"/>
      <c r="I25" s="172">
        <f>SUM(I23:I24)</f>
        <v>0</v>
      </c>
      <c r="J25" s="171"/>
      <c r="K25" s="172">
        <f>SUM(K23:K24)</f>
        <v>0</v>
      </c>
      <c r="Q25" s="148">
        <v>4</v>
      </c>
      <c r="BC25" s="173">
        <f>SUM(BC23:BC24)</f>
        <v>0</v>
      </c>
      <c r="BD25" s="173">
        <f>SUM(BD23:BD24)</f>
        <v>0</v>
      </c>
      <c r="BE25" s="173">
        <f>SUM(BE23:BE24)</f>
        <v>0</v>
      </c>
      <c r="BF25" s="173">
        <f>SUM(BF23:BF24)</f>
        <v>0</v>
      </c>
      <c r="BG25" s="173">
        <f>SUM(BG23:BG24)</f>
        <v>0</v>
      </c>
    </row>
    <row r="26" spans="1:82">
      <c r="E26" s="125"/>
    </row>
    <row r="27" spans="1:82">
      <c r="E27" s="125"/>
    </row>
    <row r="28" spans="1:82">
      <c r="E28" s="125"/>
    </row>
    <row r="29" spans="1:82">
      <c r="E29" s="125"/>
    </row>
    <row r="30" spans="1:82">
      <c r="E30" s="125"/>
    </row>
    <row r="31" spans="1:82">
      <c r="E31" s="125"/>
    </row>
    <row r="32" spans="1:82">
      <c r="E32" s="125"/>
    </row>
    <row r="33" spans="5:5">
      <c r="E33" s="125"/>
    </row>
    <row r="34" spans="5:5">
      <c r="E34" s="125"/>
    </row>
    <row r="35" spans="5:5">
      <c r="E35" s="125"/>
    </row>
    <row r="36" spans="5:5">
      <c r="E36" s="125"/>
    </row>
    <row r="37" spans="5:5">
      <c r="E37" s="125"/>
    </row>
    <row r="38" spans="5:5">
      <c r="E38" s="125"/>
    </row>
    <row r="39" spans="5:5">
      <c r="E39" s="125"/>
    </row>
    <row r="40" spans="5:5">
      <c r="E40" s="125"/>
    </row>
    <row r="41" spans="5:5">
      <c r="E41" s="125"/>
    </row>
    <row r="42" spans="5:5">
      <c r="E42" s="125"/>
    </row>
    <row r="43" spans="5:5">
      <c r="E43" s="125"/>
    </row>
    <row r="44" spans="5:5">
      <c r="E44" s="125"/>
    </row>
    <row r="45" spans="5:5">
      <c r="E45" s="125"/>
    </row>
    <row r="46" spans="5:5">
      <c r="E46" s="125"/>
    </row>
    <row r="47" spans="5:5">
      <c r="E47" s="125"/>
    </row>
    <row r="48" spans="5:5">
      <c r="E48" s="125"/>
    </row>
    <row r="49" spans="1:7">
      <c r="A49" s="162"/>
      <c r="B49" s="162"/>
      <c r="C49" s="162"/>
      <c r="D49" s="162"/>
      <c r="E49" s="162"/>
      <c r="F49" s="162"/>
      <c r="G49" s="162"/>
    </row>
    <row r="50" spans="1:7">
      <c r="A50" s="162"/>
      <c r="B50" s="162"/>
      <c r="C50" s="162"/>
      <c r="D50" s="162"/>
      <c r="E50" s="162"/>
      <c r="F50" s="162"/>
      <c r="G50" s="162"/>
    </row>
    <row r="51" spans="1:7">
      <c r="A51" s="162"/>
      <c r="B51" s="162"/>
      <c r="C51" s="162"/>
      <c r="D51" s="162"/>
      <c r="E51" s="162"/>
      <c r="F51" s="162"/>
      <c r="G51" s="162"/>
    </row>
    <row r="52" spans="1:7">
      <c r="A52" s="162"/>
      <c r="B52" s="162"/>
      <c r="C52" s="162"/>
      <c r="D52" s="162"/>
      <c r="E52" s="162"/>
      <c r="F52" s="162"/>
      <c r="G52" s="162"/>
    </row>
    <row r="53" spans="1:7">
      <c r="E53" s="125"/>
    </row>
    <row r="54" spans="1:7">
      <c r="E54" s="125"/>
    </row>
    <row r="55" spans="1:7">
      <c r="E55" s="125"/>
    </row>
    <row r="56" spans="1:7">
      <c r="E56" s="125"/>
    </row>
    <row r="57" spans="1:7">
      <c r="E57" s="125"/>
    </row>
    <row r="58" spans="1:7">
      <c r="E58" s="125"/>
    </row>
    <row r="59" spans="1:7">
      <c r="E59" s="125"/>
    </row>
    <row r="60" spans="1:7">
      <c r="E60" s="125"/>
    </row>
    <row r="61" spans="1:7">
      <c r="E61" s="125"/>
    </row>
    <row r="62" spans="1:7">
      <c r="E62" s="125"/>
    </row>
    <row r="63" spans="1:7">
      <c r="E63" s="125"/>
    </row>
    <row r="64" spans="1:7">
      <c r="E64" s="125"/>
    </row>
    <row r="65" spans="5:5">
      <c r="E65" s="125"/>
    </row>
    <row r="66" spans="5:5">
      <c r="E66" s="125"/>
    </row>
    <row r="67" spans="5:5">
      <c r="E67" s="125"/>
    </row>
    <row r="68" spans="5:5">
      <c r="E68" s="125"/>
    </row>
    <row r="69" spans="5:5">
      <c r="E69" s="125"/>
    </row>
    <row r="70" spans="5:5">
      <c r="E70" s="125"/>
    </row>
    <row r="71" spans="5:5">
      <c r="E71" s="125"/>
    </row>
    <row r="72" spans="5:5">
      <c r="E72" s="125"/>
    </row>
    <row r="73" spans="5:5">
      <c r="E73" s="125"/>
    </row>
    <row r="74" spans="5:5">
      <c r="E74" s="125"/>
    </row>
    <row r="75" spans="5:5">
      <c r="E75" s="125"/>
    </row>
    <row r="76" spans="5:5">
      <c r="E76" s="125"/>
    </row>
    <row r="77" spans="5:5">
      <c r="E77" s="125"/>
    </row>
    <row r="78" spans="5:5">
      <c r="E78" s="125"/>
    </row>
    <row r="79" spans="5:5">
      <c r="E79" s="125"/>
    </row>
    <row r="80" spans="5:5">
      <c r="E80" s="125"/>
    </row>
    <row r="81" spans="1:7">
      <c r="E81" s="125"/>
    </row>
    <row r="82" spans="1:7">
      <c r="E82" s="125"/>
    </row>
    <row r="83" spans="1:7">
      <c r="E83" s="125"/>
    </row>
    <row r="84" spans="1:7">
      <c r="A84" s="174"/>
      <c r="B84" s="174"/>
    </row>
    <row r="85" spans="1:7">
      <c r="A85" s="162"/>
      <c r="B85" s="162"/>
      <c r="C85" s="175"/>
      <c r="D85" s="175"/>
      <c r="E85" s="176"/>
      <c r="F85" s="175"/>
      <c r="G85" s="177"/>
    </row>
    <row r="86" spans="1:7">
      <c r="A86" s="178"/>
      <c r="B86" s="178"/>
      <c r="C86" s="162"/>
      <c r="D86" s="162"/>
      <c r="E86" s="179"/>
      <c r="F86" s="162"/>
      <c r="G86" s="162"/>
    </row>
    <row r="87" spans="1:7">
      <c r="A87" s="162"/>
      <c r="B87" s="162"/>
      <c r="C87" s="162"/>
      <c r="D87" s="162"/>
      <c r="E87" s="179"/>
      <c r="F87" s="162"/>
      <c r="G87" s="162"/>
    </row>
    <row r="88" spans="1:7">
      <c r="A88" s="162"/>
      <c r="B88" s="162"/>
      <c r="C88" s="162"/>
      <c r="D88" s="162"/>
      <c r="E88" s="179"/>
      <c r="F88" s="162"/>
      <c r="G88" s="162"/>
    </row>
    <row r="89" spans="1:7">
      <c r="A89" s="162"/>
      <c r="B89" s="162"/>
      <c r="C89" s="162"/>
      <c r="D89" s="162"/>
      <c r="E89" s="179"/>
      <c r="F89" s="162"/>
      <c r="G89" s="162"/>
    </row>
    <row r="90" spans="1:7">
      <c r="A90" s="162"/>
      <c r="B90" s="162"/>
      <c r="C90" s="162"/>
      <c r="D90" s="162"/>
      <c r="E90" s="179"/>
      <c r="F90" s="162"/>
      <c r="G90" s="162"/>
    </row>
    <row r="91" spans="1:7">
      <c r="A91" s="162"/>
      <c r="B91" s="162"/>
      <c r="C91" s="162"/>
      <c r="D91" s="162"/>
      <c r="E91" s="179"/>
      <c r="F91" s="162"/>
      <c r="G91" s="162"/>
    </row>
    <row r="92" spans="1:7">
      <c r="A92" s="162"/>
      <c r="B92" s="162"/>
      <c r="C92" s="162"/>
      <c r="D92" s="162"/>
      <c r="E92" s="179"/>
      <c r="F92" s="162"/>
      <c r="G92" s="162"/>
    </row>
    <row r="93" spans="1:7">
      <c r="A93" s="162"/>
      <c r="B93" s="162"/>
      <c r="C93" s="162"/>
      <c r="D93" s="162"/>
      <c r="E93" s="179"/>
      <c r="F93" s="162"/>
      <c r="G93" s="162"/>
    </row>
    <row r="94" spans="1:7">
      <c r="A94" s="162"/>
      <c r="B94" s="162"/>
      <c r="C94" s="162"/>
      <c r="D94" s="162"/>
      <c r="E94" s="179"/>
      <c r="F94" s="162"/>
      <c r="G94" s="162"/>
    </row>
    <row r="95" spans="1:7">
      <c r="A95" s="162"/>
      <c r="B95" s="162"/>
      <c r="C95" s="162"/>
      <c r="D95" s="162"/>
      <c r="E95" s="179"/>
      <c r="F95" s="162"/>
      <c r="G95" s="162"/>
    </row>
    <row r="96" spans="1:7">
      <c r="A96" s="162"/>
      <c r="B96" s="162"/>
      <c r="C96" s="162"/>
      <c r="D96" s="162"/>
      <c r="E96" s="179"/>
      <c r="F96" s="162"/>
      <c r="G96" s="162"/>
    </row>
    <row r="97" spans="1:7">
      <c r="A97" s="162"/>
      <c r="B97" s="162"/>
      <c r="C97" s="162"/>
      <c r="D97" s="162"/>
      <c r="E97" s="179"/>
      <c r="F97" s="162"/>
      <c r="G97" s="162"/>
    </row>
    <row r="98" spans="1:7">
      <c r="A98" s="162"/>
      <c r="B98" s="162"/>
      <c r="C98" s="162"/>
      <c r="D98" s="162"/>
      <c r="E98" s="179"/>
      <c r="F98" s="162"/>
      <c r="G98" s="162"/>
    </row>
  </sheetData>
  <mergeCells count="7">
    <mergeCell ref="C18:D18"/>
    <mergeCell ref="A1:G1"/>
    <mergeCell ref="A3:B3"/>
    <mergeCell ref="A4:B4"/>
    <mergeCell ref="E4:G4"/>
    <mergeCell ref="C11:D11"/>
    <mergeCell ref="C12:D12"/>
  </mergeCells>
  <phoneticPr fontId="0" type="noConversion"/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Konečná</dc:creator>
  <cp:lastModifiedBy>tyc.jaroslav</cp:lastModifiedBy>
  <cp:lastPrinted>2014-06-05T12:32:00Z</cp:lastPrinted>
  <dcterms:created xsi:type="dcterms:W3CDTF">2014-05-14T16:14:08Z</dcterms:created>
  <dcterms:modified xsi:type="dcterms:W3CDTF">2014-06-05T12:32:15Z</dcterms:modified>
</cp:coreProperties>
</file>